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nike.uri\Desktop\TAT esitamiseks\"/>
    </mc:Choice>
  </mc:AlternateContent>
  <xr:revisionPtr revIDLastSave="0" documentId="8_{BE597EDA-859E-4BA3-824E-0FCD5E0BF7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a 2" sheetId="1" r:id="rId1"/>
    <sheet name="Sheet1" sheetId="3" r:id="rId2"/>
  </sheets>
  <definedNames>
    <definedName name="_xlnm._FilterDatabase" localSheetId="0" hidden="1">'Lisa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L17" i="1"/>
  <c r="E16" i="1" l="1"/>
  <c r="E13" i="1" l="1"/>
  <c r="E25" i="1" s="1"/>
  <c r="K21" i="1"/>
  <c r="L21" i="1" s="1"/>
  <c r="J16" i="1"/>
  <c r="J13" i="1" s="1"/>
  <c r="J12" i="1" s="1"/>
  <c r="L43" i="1"/>
  <c r="L40" i="1"/>
  <c r="L42" i="1" s="1"/>
  <c r="L41" i="1" l="1"/>
  <c r="L39" i="1"/>
  <c r="K24" i="1"/>
  <c r="L24" i="1" s="1"/>
  <c r="K23" i="1"/>
  <c r="L23" i="1" s="1"/>
  <c r="K20" i="1"/>
  <c r="L20" i="1" s="1"/>
  <c r="K19" i="1"/>
  <c r="L19" i="1" s="1"/>
  <c r="K18" i="1"/>
  <c r="L18" i="1" s="1"/>
  <c r="K15" i="1"/>
  <c r="L15" i="1" s="1"/>
  <c r="K14" i="1"/>
  <c r="L14" i="1" s="1"/>
  <c r="G16" i="1" l="1"/>
  <c r="G13" i="1" s="1"/>
  <c r="G12" i="1" s="1"/>
  <c r="H16" i="1"/>
  <c r="H13" i="1" s="1"/>
  <c r="H12" i="1" s="1"/>
  <c r="I16" i="1"/>
  <c r="I13" i="1" s="1"/>
  <c r="I12" i="1" s="1"/>
  <c r="F16" i="1"/>
  <c r="F13" i="1" s="1"/>
  <c r="F43" i="1"/>
  <c r="F39" i="1" s="1"/>
  <c r="G43" i="1"/>
  <c r="H43" i="1"/>
  <c r="I43" i="1"/>
  <c r="J43" i="1"/>
  <c r="K43" i="1"/>
  <c r="K39" i="1" l="1"/>
  <c r="J39" i="1"/>
  <c r="I39" i="1"/>
  <c r="H39" i="1"/>
  <c r="G39" i="1"/>
  <c r="K42" i="1" l="1"/>
  <c r="J42" i="1"/>
  <c r="I42" i="1"/>
  <c r="H42" i="1"/>
  <c r="G42" i="1"/>
  <c r="F42" i="1"/>
  <c r="E42" i="1"/>
  <c r="K41" i="1"/>
  <c r="J41" i="1"/>
  <c r="I41" i="1"/>
  <c r="H41" i="1"/>
  <c r="G41" i="1"/>
  <c r="F41" i="1"/>
  <c r="E41" i="1"/>
  <c r="E43" i="1" l="1"/>
  <c r="E39" i="1" l="1"/>
  <c r="K16" i="1" l="1"/>
  <c r="K13" i="1" l="1"/>
  <c r="L16" i="1"/>
  <c r="E12" i="1"/>
  <c r="E26" i="1" s="1"/>
  <c r="F25" i="1" l="1"/>
  <c r="L13" i="1"/>
  <c r="F12" i="1" l="1"/>
  <c r="K12" i="1" s="1"/>
  <c r="F26" i="1" l="1"/>
  <c r="E27" i="1" s="1"/>
  <c r="L12" i="1"/>
</calcChain>
</file>

<file path=xl/sharedStrings.xml><?xml version="1.0" encoding="utf-8"?>
<sst xmlns="http://schemas.openxmlformats.org/spreadsheetml/2006/main" count="107" uniqueCount="92">
  <si>
    <t>Rea nr</t>
  </si>
  <si>
    <t>1.1</t>
  </si>
  <si>
    <t>2.1</t>
  </si>
  <si>
    <t>2.2</t>
  </si>
  <si>
    <t>Aasta</t>
  </si>
  <si>
    <t>Kokku</t>
  </si>
  <si>
    <t>Finantsallikate jaotus</t>
  </si>
  <si>
    <t>3.1</t>
  </si>
  <si>
    <t>3.2</t>
  </si>
  <si>
    <t>Summa</t>
  </si>
  <si>
    <t>Projekti tegevused ja kindlaksmääratud kulukohad</t>
  </si>
  <si>
    <t>1.1.1</t>
  </si>
  <si>
    <t>Osa 1: Tegevuste eelarve kulukohtade kaupa</t>
  </si>
  <si>
    <t>Osa 2: Tegevuste finantsplaan</t>
  </si>
  <si>
    <t xml:space="preserve">¹ Tabelites kajastatada tegevuskava aasta ja sellele eelnevate aastate eelarved. Sellest lähtuvalt lisada veerge. </t>
  </si>
  <si>
    <t>Jrk nr</t>
  </si>
  <si>
    <t>Partner</t>
  </si>
  <si>
    <t>1</t>
  </si>
  <si>
    <t>sh partneri abikõlblik kulu tegevuskava aastal³ (EUR)</t>
  </si>
  <si>
    <t>² Sisaldab partnerite abikõlblikke kulusid (kui projektis on partnerid)</t>
  </si>
  <si>
    <t>³ Lisada, kui projektis on partnerid. Lisada või eemaldada partnereid vastavalt TAT-is sätestatule.</t>
  </si>
  <si>
    <t>LISA 2</t>
  </si>
  <si>
    <t>kinnitatud kultuuriministri käskkirjaga</t>
  </si>
  <si>
    <r>
      <t>Partner 1</t>
    </r>
    <r>
      <rPr>
        <vertAlign val="superscript"/>
        <sz val="10"/>
        <rFont val="Arial"/>
        <family val="2"/>
        <charset val="186"/>
      </rPr>
      <t>4</t>
    </r>
  </si>
  <si>
    <t>Otsesed kulud</t>
  </si>
  <si>
    <t>Sisutegevuste kulud</t>
  </si>
  <si>
    <t>Tegevuste tulemus</t>
  </si>
  <si>
    <t>Tegevuste väljund</t>
  </si>
  <si>
    <t>1.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</si>
  <si>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</si>
  <si>
    <t>3</t>
  </si>
  <si>
    <t>Eelarve kokku (2023-2029)</t>
  </si>
  <si>
    <t>sh elluviija osalus</t>
  </si>
  <si>
    <t xml:space="preserve">Toetatava tegevuse eelarve kokku aastate lõikes </t>
  </si>
  <si>
    <t xml:space="preserve">Toetus kokku </t>
  </si>
  <si>
    <t>sh ESF-i osalus (70%)</t>
  </si>
  <si>
    <t>sh riiklik kaasfinantseering (30%)</t>
  </si>
  <si>
    <t xml:space="preserve">Omafinantseering kokku </t>
  </si>
  <si>
    <t>sh partneri osalus</t>
  </si>
  <si>
    <t>⁴ Lisada, kui projektis on partnerid. Lisada ridu vastavalt partnerite arvule ja veerge vastavalt aastale.</t>
  </si>
  <si>
    <t>Toetatava tegevuse partnerite abikõlblikud kulud</t>
  </si>
  <si>
    <t>Toetatava tegevuse abikõlblikkuse periood:  01.01.2023−31.10.2029</t>
  </si>
  <si>
    <r>
      <t>Toetatava tegevuse "Kohalike omavalitsuste toetamine lõimumise, sealhulgas kohanemise teenuste pakkumisel" eelarve kulukohtade kaupa</t>
    </r>
    <r>
      <rPr>
        <b/>
        <sz val="10"/>
        <rFont val="Calibri"/>
        <family val="2"/>
        <charset val="186"/>
      </rPr>
      <t>¹</t>
    </r>
  </si>
  <si>
    <t>Tallinn</t>
  </si>
  <si>
    <t>2</t>
  </si>
  <si>
    <t>Tartu linn</t>
  </si>
  <si>
    <t>Rakvere linn</t>
  </si>
  <si>
    <t>1.2.</t>
  </si>
  <si>
    <t>Tallinna linn</t>
  </si>
  <si>
    <t>Suurenenud on kohalike omavalitsuste suutlikkus pakkudatulemuslikult lõimumise, sealhulgas kohanemise teenuseid uussisserändajatele, erineva keel ka kultuuritaustaga inimestele ja tagsipöördujatele.</t>
  </si>
  <si>
    <t>Kohalike omavalitsuste toetamine lõimumise, sealhulgas kohanemise teenuste pakkumisel</t>
  </si>
  <si>
    <t>Otsesed personalikulud (elluviija töötajad)</t>
  </si>
  <si>
    <t>Personali lähetus-, koolitus- ja tervisekontrolli kulud</t>
  </si>
  <si>
    <t>KOV-ide tegevusplaanide koostamine ja sisutegevuste toetamine</t>
  </si>
  <si>
    <t>Horisontaalsed kulud</t>
  </si>
  <si>
    <t>1.1.2.</t>
  </si>
  <si>
    <t>1.1.3</t>
  </si>
  <si>
    <t>1.1.3.1</t>
  </si>
  <si>
    <t>1.1.3.2.</t>
  </si>
  <si>
    <t>Lõimumis-, sealhulgas kohanemisteekondade väljatöötamine ja rakendamine KOVi-des</t>
  </si>
  <si>
    <t>Partnerlusleping sõlmitud 7 KOViga</t>
  </si>
  <si>
    <t>KOVides on väljatöötatud  rakendatud kohanemis- ja lõimumisteekonnad</t>
  </si>
  <si>
    <t>1.1.3.3.</t>
  </si>
  <si>
    <t xml:space="preserve">On ellu viidud tõhus valdkondlik kommunikatsioon </t>
  </si>
  <si>
    <t>1.1.3.4.</t>
  </si>
  <si>
    <t>KOV ametnike ja töötajate sihtrühmaga töötamise võimekuse tõstmine</t>
  </si>
  <si>
    <t>On tõstetud KOV ametnike ja töötajate võimekust TATi sihtrühmadega töötada</t>
  </si>
  <si>
    <r>
      <t>Partner 2</t>
    </r>
    <r>
      <rPr>
        <vertAlign val="superscript"/>
        <sz val="10"/>
        <rFont val="Arial"/>
        <family val="2"/>
        <charset val="186"/>
      </rPr>
      <t>4</t>
    </r>
  </si>
  <si>
    <r>
      <t>Partner 3</t>
    </r>
    <r>
      <rPr>
        <vertAlign val="superscript"/>
        <sz val="10"/>
        <rFont val="Arial"/>
        <family val="2"/>
        <charset val="186"/>
      </rPr>
      <t>4</t>
    </r>
  </si>
  <si>
    <r>
      <t xml:space="preserve">Abikõlblik kulu  </t>
    </r>
    <r>
      <rPr>
        <sz val="10"/>
        <rFont val="Arial"/>
        <family val="2"/>
        <charset val="186"/>
      </rPr>
      <t>(ELVL+Partner)</t>
    </r>
  </si>
  <si>
    <r>
      <t>Abikõlblik kulu² (EUR)</t>
    </r>
    <r>
      <rPr>
        <sz val="10"/>
        <rFont val="Arial"/>
        <family val="2"/>
        <charset val="186"/>
      </rPr>
      <t xml:space="preserve">                  ELVLi kulu</t>
    </r>
  </si>
  <si>
    <t>1.1.3.1.1.</t>
  </si>
  <si>
    <t>Kohaliku tasandi sisutegevuse korraldamine Tartu linnas</t>
  </si>
  <si>
    <t>1.1.3.1.2.</t>
  </si>
  <si>
    <t>Kohaliku tasandi sisutegevuse korraldamine Tallinna linnas</t>
  </si>
  <si>
    <t>Kohaliku tasandi sisutegevuse korraldamine Rakvere linnas</t>
  </si>
  <si>
    <t>1.1.3.1.3.</t>
  </si>
  <si>
    <t>2.</t>
  </si>
  <si>
    <t>3.</t>
  </si>
  <si>
    <t>4.</t>
  </si>
  <si>
    <t>Elluviija:  Eesti Linnade ja Valdade Liit</t>
  </si>
  <si>
    <t>Saaremaa</t>
  </si>
  <si>
    <t>Saaremaa vald</t>
  </si>
  <si>
    <t>Kohaliku tasandi sisutegevuse korraldamine Saaremaa vallas</t>
  </si>
  <si>
    <t>1.1.3.1.4.</t>
  </si>
  <si>
    <t>Tõhusa rände-, lõimumis-, sealhulgas kohanemis-valdkonna kommunikatsiooni tagamine KOV-ide seas</t>
  </si>
  <si>
    <t>Kokku 2024</t>
  </si>
  <si>
    <t>Abikõlblik kulu kokku</t>
  </si>
  <si>
    <r>
      <t>Abikõlblik kulu² (EUR)</t>
    </r>
    <r>
      <rPr>
        <sz val="10"/>
        <rFont val="Arial"/>
        <family val="2"/>
        <charset val="186"/>
      </rPr>
      <t xml:space="preserve">                  </t>
    </r>
  </si>
  <si>
    <t>Jaotamata eelarve kokku</t>
  </si>
  <si>
    <t xml:space="preserve">Kaudsed kulud </t>
  </si>
  <si>
    <t xml:space="preserve">Eelarve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</si>
</sst>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20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i/>
      <sz val="10"/>
      <name val="Arial"/>
      <family val="2"/>
      <charset val="186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sz val="9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FEB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10" fillId="0" borderId="0" applyNumberFormat="0" applyFont="0" applyBorder="0" applyProtection="0"/>
    <xf numFmtId="0" fontId="3" fillId="0" borderId="0"/>
    <xf numFmtId="0" fontId="10" fillId="0" borderId="0" applyNumberFormat="0" applyFont="0" applyBorder="0" applyProtection="0"/>
    <xf numFmtId="0" fontId="9" fillId="0" borderId="0"/>
    <xf numFmtId="0" fontId="11" fillId="0" borderId="0" applyNumberFormat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" fillId="0" borderId="0" applyFont="0" applyFill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12" fillId="0" borderId="0" applyNumberFormat="0" applyBorder="0" applyProtection="0"/>
  </cellStyleXfs>
  <cellXfs count="161">
    <xf numFmtId="0" fontId="0" fillId="0" borderId="0" xfId="0"/>
    <xf numFmtId="0" fontId="3" fillId="0" borderId="0" xfId="0" applyFont="1"/>
    <xf numFmtId="0" fontId="4" fillId="0" borderId="0" xfId="0" applyFont="1"/>
    <xf numFmtId="49" fontId="3" fillId="0" borderId="2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 wrapText="1" indent="1"/>
    </xf>
    <xf numFmtId="49" fontId="3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left" vertical="top" wrapText="1" indent="1" shrinkToFit="1"/>
    </xf>
    <xf numFmtId="49" fontId="4" fillId="0" borderId="2" xfId="0" applyNumberFormat="1" applyFont="1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left" vertical="top" wrapText="1" shrinkToFi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1" fontId="3" fillId="0" borderId="0" xfId="0" applyNumberFormat="1" applyFont="1" applyAlignment="1">
      <alignment wrapText="1"/>
    </xf>
    <xf numFmtId="1" fontId="4" fillId="0" borderId="0" xfId="0" applyNumberFormat="1" applyFont="1" applyAlignment="1">
      <alignment horizontal="left"/>
    </xf>
    <xf numFmtId="1" fontId="3" fillId="0" borderId="0" xfId="0" applyNumberFormat="1" applyFont="1"/>
    <xf numFmtId="3" fontId="3" fillId="0" borderId="5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0" xfId="3" applyNumberFormat="1" applyFont="1" applyBorder="1" applyAlignment="1">
      <alignment horizontal="center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/>
    </xf>
    <xf numFmtId="49" fontId="4" fillId="0" borderId="2" xfId="0" applyNumberFormat="1" applyFont="1" applyBorder="1"/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2" xfId="0" applyFont="1" applyBorder="1"/>
    <xf numFmtId="49" fontId="16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vertical="center" textRotation="90" wrapText="1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3" fontId="4" fillId="0" borderId="0" xfId="0" applyNumberFormat="1" applyFont="1" applyAlignment="1">
      <alignment horizontal="right"/>
    </xf>
    <xf numFmtId="3" fontId="1" fillId="0" borderId="5" xfId="0" applyNumberFormat="1" applyFont="1" applyBorder="1" applyAlignment="1">
      <alignment horizontal="center"/>
    </xf>
    <xf numFmtId="4" fontId="4" fillId="0" borderId="0" xfId="0" applyNumberFormat="1" applyFont="1"/>
    <xf numFmtId="4" fontId="1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4" fontId="3" fillId="0" borderId="0" xfId="0" applyNumberFormat="1" applyFont="1"/>
    <xf numFmtId="4" fontId="4" fillId="0" borderId="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wrapText="1"/>
    </xf>
    <xf numFmtId="4" fontId="4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/>
    </xf>
    <xf numFmtId="4" fontId="4" fillId="0" borderId="2" xfId="0" applyNumberFormat="1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right"/>
    </xf>
    <xf numFmtId="4" fontId="13" fillId="0" borderId="2" xfId="5" applyNumberFormat="1" applyFont="1" applyBorder="1" applyAlignment="1">
      <alignment wrapText="1"/>
    </xf>
    <xf numFmtId="4" fontId="1" fillId="0" borderId="2" xfId="0" applyNumberFormat="1" applyFont="1" applyBorder="1" applyAlignment="1">
      <alignment vertical="center"/>
    </xf>
    <xf numFmtId="0" fontId="1" fillId="0" borderId="0" xfId="0" applyFont="1"/>
    <xf numFmtId="4" fontId="15" fillId="0" borderId="2" xfId="0" applyNumberFormat="1" applyFont="1" applyBorder="1"/>
    <xf numFmtId="4" fontId="15" fillId="2" borderId="5" xfId="0" applyNumberFormat="1" applyFont="1" applyFill="1" applyBorder="1" applyAlignment="1">
      <alignment horizontal="right"/>
    </xf>
    <xf numFmtId="0" fontId="15" fillId="0" borderId="2" xfId="0" applyFont="1" applyBorder="1" applyAlignment="1">
      <alignment wrapText="1"/>
    </xf>
    <xf numFmtId="4" fontId="15" fillId="2" borderId="2" xfId="0" applyNumberFormat="1" applyFont="1" applyFill="1" applyBorder="1"/>
    <xf numFmtId="0" fontId="15" fillId="2" borderId="1" xfId="0" applyFont="1" applyFill="1" applyBorder="1" applyAlignment="1">
      <alignment horizontal="left" wrapText="1"/>
    </xf>
    <xf numFmtId="49" fontId="15" fillId="3" borderId="2" xfId="0" applyNumberFormat="1" applyFont="1" applyFill="1" applyBorder="1" applyAlignment="1">
      <alignment horizontal="left"/>
    </xf>
    <xf numFmtId="0" fontId="16" fillId="3" borderId="1" xfId="0" applyFont="1" applyFill="1" applyBorder="1" applyAlignment="1">
      <alignment horizontal="left" vertical="top" wrapText="1"/>
    </xf>
    <xf numFmtId="49" fontId="16" fillId="3" borderId="2" xfId="0" applyNumberFormat="1" applyFont="1" applyFill="1" applyBorder="1" applyAlignment="1">
      <alignment horizontal="left" vertical="top"/>
    </xf>
    <xf numFmtId="4" fontId="16" fillId="3" borderId="2" xfId="0" applyNumberFormat="1" applyFont="1" applyFill="1" applyBorder="1"/>
    <xf numFmtId="4" fontId="16" fillId="3" borderId="4" xfId="0" applyNumberFormat="1" applyFont="1" applyFill="1" applyBorder="1" applyAlignment="1">
      <alignment vertical="center"/>
    </xf>
    <xf numFmtId="4" fontId="16" fillId="0" borderId="2" xfId="0" applyNumberFormat="1" applyFont="1" applyBorder="1" applyAlignment="1">
      <alignment horizontal="right" vertical="center"/>
    </xf>
    <xf numFmtId="49" fontId="15" fillId="2" borderId="2" xfId="0" applyNumberFormat="1" applyFont="1" applyFill="1" applyBorder="1" applyAlignment="1">
      <alignment horizontal="left"/>
    </xf>
    <xf numFmtId="0" fontId="15" fillId="0" borderId="2" xfId="0" applyFont="1" applyBorder="1"/>
    <xf numFmtId="0" fontId="16" fillId="3" borderId="2" xfId="0" applyFont="1" applyFill="1" applyBorder="1" applyAlignment="1">
      <alignment horizontal="left" vertical="top" wrapText="1"/>
    </xf>
    <xf numFmtId="3" fontId="4" fillId="0" borderId="1" xfId="3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/>
    <xf numFmtId="4" fontId="1" fillId="0" borderId="2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center" wrapText="1"/>
    </xf>
    <xf numFmtId="4" fontId="13" fillId="0" borderId="1" xfId="5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4" fontId="3" fillId="0" borderId="2" xfId="0" applyNumberFormat="1" applyFont="1" applyBorder="1"/>
    <xf numFmtId="0" fontId="16" fillId="0" borderId="7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4" fontId="16" fillId="2" borderId="10" xfId="0" applyNumberFormat="1" applyFont="1" applyFill="1" applyBorder="1"/>
    <xf numFmtId="4" fontId="4" fillId="3" borderId="1" xfId="0" applyNumberFormat="1" applyFont="1" applyFill="1" applyBorder="1"/>
    <xf numFmtId="4" fontId="15" fillId="2" borderId="1" xfId="0" applyNumberFormat="1" applyFont="1" applyFill="1" applyBorder="1"/>
    <xf numFmtId="4" fontId="15" fillId="0" borderId="1" xfId="0" applyNumberFormat="1" applyFont="1" applyBorder="1"/>
    <xf numFmtId="4" fontId="15" fillId="0" borderId="1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4" fontId="4" fillId="3" borderId="5" xfId="0" applyNumberFormat="1" applyFont="1" applyFill="1" applyBorder="1"/>
    <xf numFmtId="4" fontId="1" fillId="0" borderId="5" xfId="0" applyNumberFormat="1" applyFont="1" applyBorder="1"/>
    <xf numFmtId="0" fontId="4" fillId="3" borderId="2" xfId="0" applyFont="1" applyFill="1" applyBorder="1" applyAlignment="1">
      <alignment horizontal="center" wrapText="1"/>
    </xf>
    <xf numFmtId="0" fontId="4" fillId="3" borderId="1" xfId="3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4" fontId="17" fillId="0" borderId="0" xfId="0" applyNumberFormat="1" applyFont="1"/>
    <xf numFmtId="4" fontId="18" fillId="0" borderId="0" xfId="0" applyNumberFormat="1" applyFont="1"/>
    <xf numFmtId="4" fontId="19" fillId="0" borderId="0" xfId="0" applyNumberFormat="1" applyFont="1"/>
    <xf numFmtId="0" fontId="4" fillId="3" borderId="11" xfId="3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3" fontId="4" fillId="0" borderId="1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" fontId="4" fillId="3" borderId="22" xfId="0" applyNumberFormat="1" applyFont="1" applyFill="1" applyBorder="1"/>
    <xf numFmtId="4" fontId="16" fillId="3" borderId="23" xfId="0" applyNumberFormat="1" applyFont="1" applyFill="1" applyBorder="1"/>
    <xf numFmtId="4" fontId="15" fillId="2" borderId="22" xfId="0" applyNumberFormat="1" applyFont="1" applyFill="1" applyBorder="1"/>
    <xf numFmtId="4" fontId="15" fillId="2" borderId="23" xfId="0" applyNumberFormat="1" applyFont="1" applyFill="1" applyBorder="1"/>
    <xf numFmtId="4" fontId="15" fillId="0" borderId="22" xfId="0" applyNumberFormat="1" applyFont="1" applyBorder="1"/>
    <xf numFmtId="4" fontId="15" fillId="0" borderId="22" xfId="0" applyNumberFormat="1" applyFont="1" applyBorder="1" applyAlignment="1">
      <alignment horizontal="right"/>
    </xf>
    <xf numFmtId="4" fontId="16" fillId="2" borderId="2" xfId="0" applyNumberFormat="1" applyFont="1" applyFill="1" applyBorder="1" applyAlignment="1">
      <alignment horizontal="right"/>
    </xf>
    <xf numFmtId="4" fontId="15" fillId="2" borderId="2" xfId="0" applyNumberFormat="1" applyFont="1" applyFill="1" applyBorder="1" applyAlignment="1">
      <alignment horizontal="right"/>
    </xf>
    <xf numFmtId="4" fontId="16" fillId="0" borderId="24" xfId="0" applyNumberFormat="1" applyFont="1" applyBorder="1" applyAlignment="1">
      <alignment horizontal="right"/>
    </xf>
    <xf numFmtId="49" fontId="16" fillId="2" borderId="2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 wrapText="1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3" borderId="12" xfId="3" applyNumberFormat="1" applyFont="1" applyFill="1" applyBorder="1" applyAlignment="1">
      <alignment horizontal="center"/>
    </xf>
    <xf numFmtId="0" fontId="4" fillId="3" borderId="13" xfId="3" applyNumberFormat="1" applyFont="1" applyFill="1" applyBorder="1" applyAlignment="1">
      <alignment horizontal="center"/>
    </xf>
    <xf numFmtId="0" fontId="4" fillId="3" borderId="14" xfId="3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7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textRotation="90" wrapText="1"/>
    </xf>
    <xf numFmtId="0" fontId="15" fillId="0" borderId="8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4" fontId="15" fillId="0" borderId="6" xfId="0" applyNumberFormat="1" applyFont="1" applyBorder="1" applyAlignment="1">
      <alignment horizontal="center"/>
    </xf>
    <xf numFmtId="4" fontId="15" fillId="0" borderId="25" xfId="0" applyNumberFormat="1" applyFont="1" applyBorder="1" applyAlignment="1">
      <alignment horizontal="center"/>
    </xf>
    <xf numFmtId="4" fontId="15" fillId="0" borderId="26" xfId="0" applyNumberFormat="1" applyFont="1" applyBorder="1" applyAlignment="1">
      <alignment horizontal="center"/>
    </xf>
    <xf numFmtId="4" fontId="15" fillId="0" borderId="27" xfId="0" applyNumberFormat="1" applyFont="1" applyBorder="1" applyAlignment="1">
      <alignment horizontal="center"/>
    </xf>
    <xf numFmtId="4" fontId="15" fillId="0" borderId="28" xfId="0" applyNumberFormat="1" applyFont="1" applyBorder="1" applyAlignment="1">
      <alignment horizontal="center"/>
    </xf>
    <xf numFmtId="4" fontId="15" fillId="0" borderId="29" xfId="0" applyNumberFormat="1" applyFont="1" applyBorder="1" applyAlignment="1">
      <alignment horizontal="center"/>
    </xf>
  </cellXfs>
  <cellStyles count="48">
    <cellStyle name="Comma" xfId="3" builtinId="3"/>
    <cellStyle name="Comma 2" xfId="1" xr:uid="{00000000-0005-0000-0000-000000000000}"/>
    <cellStyle name="Comma 3" xfId="2" xr:uid="{00000000-0005-0000-0000-000001000000}"/>
    <cellStyle name="Normal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colors>
    <mruColors>
      <color rgb="FFFCFFEB"/>
      <color rgb="FFEFFFFF"/>
      <color rgb="FFE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1042142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0"/>
  <sheetViews>
    <sheetView tabSelected="1" topLeftCell="C25" zoomScale="130" zoomScaleNormal="130" workbookViewId="0">
      <selection activeCell="I22" sqref="I22"/>
    </sheetView>
  </sheetViews>
  <sheetFormatPr defaultColWidth="9.1796875" defaultRowHeight="12.5"/>
  <cols>
    <col min="1" max="1" width="14.81640625" style="1" customWidth="1"/>
    <col min="2" max="2" width="33.81640625" style="7" bestFit="1" customWidth="1"/>
    <col min="3" max="3" width="9" style="1" customWidth="1"/>
    <col min="4" max="4" width="43.81640625" style="7" customWidth="1"/>
    <col min="5" max="5" width="16.1796875" style="15" customWidth="1"/>
    <col min="6" max="6" width="18.81640625" style="26" customWidth="1"/>
    <col min="7" max="7" width="19.1796875" style="26" customWidth="1"/>
    <col min="8" max="8" width="13.81640625" style="1" customWidth="1"/>
    <col min="9" max="9" width="14.54296875" style="1" customWidth="1"/>
    <col min="10" max="10" width="14.1796875" style="1" customWidth="1"/>
    <col min="11" max="11" width="14.81640625" style="1" customWidth="1"/>
    <col min="12" max="12" width="15.81640625" style="1" customWidth="1"/>
    <col min="13" max="13" width="30.81640625" style="1" customWidth="1"/>
    <col min="14" max="14" width="11.1796875" style="1" bestFit="1" customWidth="1"/>
    <col min="15" max="15" width="10.1796875" style="1" bestFit="1" customWidth="1"/>
    <col min="16" max="16" width="9.1796875" style="1" bestFit="1" customWidth="1"/>
    <col min="17" max="17" width="10.1796875" style="1" bestFit="1" customWidth="1"/>
    <col min="18" max="18" width="9.1796875" style="1" bestFit="1" customWidth="1"/>
    <col min="19" max="19" width="9.453125" style="1" bestFit="1" customWidth="1"/>
    <col min="20" max="21" width="9.1796875" style="1" bestFit="1" customWidth="1"/>
    <col min="22" max="16384" width="9.1796875" style="1"/>
  </cols>
  <sheetData>
    <row r="1" spans="1:23" ht="94.5" customHeight="1"/>
    <row r="2" spans="1:23" ht="13">
      <c r="A2" s="2" t="s">
        <v>42</v>
      </c>
      <c r="H2" s="26" t="s">
        <v>21</v>
      </c>
      <c r="W2" s="28"/>
    </row>
    <row r="3" spans="1:23">
      <c r="H3" s="26" t="s">
        <v>22</v>
      </c>
      <c r="W3" s="25"/>
    </row>
    <row r="4" spans="1:23">
      <c r="A4" s="1" t="s">
        <v>41</v>
      </c>
      <c r="C4" s="15"/>
      <c r="D4" s="15"/>
      <c r="W4" s="37"/>
    </row>
    <row r="5" spans="1:23" ht="13">
      <c r="A5" s="75" t="s">
        <v>80</v>
      </c>
      <c r="C5" s="2"/>
      <c r="W5" s="37"/>
    </row>
    <row r="7" spans="1:23" ht="13.5" thickBot="1">
      <c r="A7" s="2" t="s">
        <v>12</v>
      </c>
      <c r="B7" s="14"/>
      <c r="C7" s="2"/>
    </row>
    <row r="8" spans="1:23" s="2" customFormat="1" ht="13.5" thickBot="1">
      <c r="B8" s="14"/>
      <c r="C8" s="16"/>
      <c r="D8" s="113" t="s">
        <v>4</v>
      </c>
      <c r="E8" s="114">
        <v>2023</v>
      </c>
      <c r="F8" s="119">
        <v>2024</v>
      </c>
      <c r="G8" s="136">
        <v>2024</v>
      </c>
      <c r="H8" s="137"/>
      <c r="I8" s="137"/>
      <c r="J8" s="138"/>
      <c r="K8" s="120" t="s">
        <v>86</v>
      </c>
      <c r="L8" s="115" t="s">
        <v>5</v>
      </c>
    </row>
    <row r="9" spans="1:23" s="17" customFormat="1" ht="52">
      <c r="A9" s="38" t="s">
        <v>26</v>
      </c>
      <c r="B9" s="12" t="s">
        <v>27</v>
      </c>
      <c r="C9" s="13" t="s">
        <v>0</v>
      </c>
      <c r="D9" s="12" t="s">
        <v>10</v>
      </c>
      <c r="E9" s="36" t="s">
        <v>88</v>
      </c>
      <c r="F9" s="121" t="s">
        <v>70</v>
      </c>
      <c r="G9" s="102" t="s">
        <v>18</v>
      </c>
      <c r="H9" s="102" t="s">
        <v>18</v>
      </c>
      <c r="I9" s="102" t="s">
        <v>18</v>
      </c>
      <c r="J9" s="102" t="s">
        <v>18</v>
      </c>
      <c r="K9" s="122" t="s">
        <v>69</v>
      </c>
      <c r="L9" s="110" t="s">
        <v>87</v>
      </c>
    </row>
    <row r="10" spans="1:23" s="17" customFormat="1" ht="14.25" customHeight="1">
      <c r="A10" s="140" t="s">
        <v>49</v>
      </c>
      <c r="B10" s="144"/>
      <c r="C10" s="145">
        <v>1</v>
      </c>
      <c r="D10" s="145">
        <v>2</v>
      </c>
      <c r="E10" s="153">
        <v>3</v>
      </c>
      <c r="F10" s="147">
        <v>3</v>
      </c>
      <c r="G10" s="35" t="s">
        <v>23</v>
      </c>
      <c r="H10" s="60" t="s">
        <v>67</v>
      </c>
      <c r="I10" s="60" t="s">
        <v>68</v>
      </c>
      <c r="J10" s="60" t="s">
        <v>68</v>
      </c>
      <c r="K10" s="134">
        <v>6</v>
      </c>
      <c r="L10" s="139"/>
    </row>
    <row r="11" spans="1:23" s="18" customFormat="1" ht="14.5" customHeight="1">
      <c r="A11" s="141"/>
      <c r="B11" s="144"/>
      <c r="C11" s="146"/>
      <c r="D11" s="146"/>
      <c r="E11" s="154"/>
      <c r="F11" s="148"/>
      <c r="G11" s="45" t="s">
        <v>48</v>
      </c>
      <c r="H11" s="45" t="s">
        <v>45</v>
      </c>
      <c r="I11" s="45" t="s">
        <v>46</v>
      </c>
      <c r="J11" s="45" t="s">
        <v>81</v>
      </c>
      <c r="K11" s="135"/>
      <c r="L11" s="139"/>
      <c r="M11" s="56"/>
      <c r="N11" s="55"/>
    </row>
    <row r="12" spans="1:23" s="2" customFormat="1" ht="32.25" customHeight="1">
      <c r="A12" s="141"/>
      <c r="B12" s="51"/>
      <c r="C12" s="81" t="s">
        <v>28</v>
      </c>
      <c r="D12" s="89" t="s">
        <v>50</v>
      </c>
      <c r="E12" s="106">
        <f>E13+E25</f>
        <v>369417.5</v>
      </c>
      <c r="F12" s="123">
        <f>F13+F25</f>
        <v>297432.99</v>
      </c>
      <c r="G12" s="84">
        <f>G13</f>
        <v>257015</v>
      </c>
      <c r="H12" s="84">
        <f>H13+G25</f>
        <v>75000</v>
      </c>
      <c r="I12" s="84">
        <f>I13+H25</f>
        <v>55000</v>
      </c>
      <c r="J12" s="84">
        <f>J13+I25</f>
        <v>96820</v>
      </c>
      <c r="K12" s="124">
        <f>SUM(F12:J12)</f>
        <v>781267.99</v>
      </c>
      <c r="L12" s="111">
        <f>E12+K12</f>
        <v>1150685.49</v>
      </c>
      <c r="M12" s="56"/>
      <c r="N12" s="55"/>
    </row>
    <row r="13" spans="1:23" s="2" customFormat="1" ht="17.5" customHeight="1">
      <c r="A13" s="141"/>
      <c r="B13" s="149" t="s">
        <v>54</v>
      </c>
      <c r="C13" s="87" t="s">
        <v>1</v>
      </c>
      <c r="D13" s="80" t="s">
        <v>24</v>
      </c>
      <c r="E13" s="107">
        <f>E14+E15+E16</f>
        <v>345250</v>
      </c>
      <c r="F13" s="125">
        <f>F14+F15+F16</f>
        <v>246322</v>
      </c>
      <c r="G13" s="79">
        <f t="shared" ref="G13:I13" si="0">G14+G15+G16</f>
        <v>257015</v>
      </c>
      <c r="H13" s="79">
        <f t="shared" si="0"/>
        <v>75000</v>
      </c>
      <c r="I13" s="79">
        <f t="shared" si="0"/>
        <v>55000</v>
      </c>
      <c r="J13" s="79">
        <f t="shared" ref="J13" si="1">J14+J15+J16</f>
        <v>96820</v>
      </c>
      <c r="K13" s="126">
        <f>K14+K15+K16</f>
        <v>730157</v>
      </c>
      <c r="L13" s="112">
        <f>E13+K13</f>
        <v>1075407</v>
      </c>
      <c r="M13" s="57"/>
      <c r="N13" s="55"/>
    </row>
    <row r="14" spans="1:23" s="2" customFormat="1" ht="22.5" customHeight="1">
      <c r="A14" s="141"/>
      <c r="B14" s="150"/>
      <c r="C14" s="87" t="s">
        <v>11</v>
      </c>
      <c r="D14" s="80" t="s">
        <v>51</v>
      </c>
      <c r="E14" s="107">
        <v>41210</v>
      </c>
      <c r="F14" s="125">
        <v>92322</v>
      </c>
      <c r="G14" s="79">
        <v>0</v>
      </c>
      <c r="H14" s="77">
        <v>0</v>
      </c>
      <c r="I14" s="77">
        <v>0</v>
      </c>
      <c r="J14" s="77">
        <v>0</v>
      </c>
      <c r="K14" s="126">
        <f>+F14</f>
        <v>92322</v>
      </c>
      <c r="L14" s="112">
        <f t="shared" ref="L14:L24" si="2">E14+K14</f>
        <v>133532</v>
      </c>
      <c r="M14" s="54"/>
      <c r="N14" s="54"/>
    </row>
    <row r="15" spans="1:23" s="2" customFormat="1" ht="13">
      <c r="A15" s="141"/>
      <c r="B15" s="150"/>
      <c r="C15" s="87" t="s">
        <v>55</v>
      </c>
      <c r="D15" s="80" t="s">
        <v>52</v>
      </c>
      <c r="E15" s="107">
        <v>5000</v>
      </c>
      <c r="F15" s="125">
        <v>4000</v>
      </c>
      <c r="G15" s="77">
        <v>0</v>
      </c>
      <c r="H15" s="77">
        <v>0</v>
      </c>
      <c r="I15" s="77">
        <v>0</v>
      </c>
      <c r="J15" s="77">
        <v>0</v>
      </c>
      <c r="K15" s="126">
        <f>+F15</f>
        <v>4000</v>
      </c>
      <c r="L15" s="112">
        <f t="shared" si="2"/>
        <v>9000</v>
      </c>
      <c r="M15" s="54"/>
      <c r="N15" s="54"/>
    </row>
    <row r="16" spans="1:23" s="2" customFormat="1" ht="21" customHeight="1">
      <c r="A16" s="141"/>
      <c r="B16" s="150"/>
      <c r="C16" s="87" t="s">
        <v>56</v>
      </c>
      <c r="D16" s="80" t="s">
        <v>25</v>
      </c>
      <c r="E16" s="107">
        <f t="shared" ref="E16:K16" si="3">SUM(E17:E24)</f>
        <v>299040</v>
      </c>
      <c r="F16" s="125">
        <f t="shared" si="3"/>
        <v>150000</v>
      </c>
      <c r="G16" s="79">
        <f t="shared" si="3"/>
        <v>257015</v>
      </c>
      <c r="H16" s="79">
        <f t="shared" si="3"/>
        <v>75000</v>
      </c>
      <c r="I16" s="79">
        <f t="shared" si="3"/>
        <v>55000</v>
      </c>
      <c r="J16" s="79">
        <f t="shared" si="3"/>
        <v>96820</v>
      </c>
      <c r="K16" s="126">
        <f t="shared" si="3"/>
        <v>633835</v>
      </c>
      <c r="L16" s="112">
        <f t="shared" si="2"/>
        <v>932875</v>
      </c>
      <c r="M16" s="54"/>
      <c r="N16" s="54"/>
    </row>
    <row r="17" spans="1:19" s="2" customFormat="1" ht="28.5" customHeight="1">
      <c r="A17" s="142"/>
      <c r="B17" s="151" t="s">
        <v>60</v>
      </c>
      <c r="C17" s="92" t="s">
        <v>57</v>
      </c>
      <c r="D17" s="46" t="s">
        <v>53</v>
      </c>
      <c r="E17" s="108">
        <v>0</v>
      </c>
      <c r="F17" s="127">
        <v>0</v>
      </c>
      <c r="G17" s="76">
        <v>0</v>
      </c>
      <c r="H17" s="76">
        <v>0</v>
      </c>
      <c r="I17" s="76">
        <v>0</v>
      </c>
      <c r="J17" s="76">
        <v>0</v>
      </c>
      <c r="K17" s="126">
        <v>0</v>
      </c>
      <c r="L17" s="112">
        <f t="shared" si="2"/>
        <v>0</v>
      </c>
      <c r="M17" s="58"/>
      <c r="N17" s="15"/>
    </row>
    <row r="18" spans="1:19" ht="24" customHeight="1">
      <c r="A18" s="142"/>
      <c r="B18" s="152"/>
      <c r="C18" s="92" t="s">
        <v>71</v>
      </c>
      <c r="D18" s="78" t="s">
        <v>72</v>
      </c>
      <c r="E18" s="108">
        <v>50000</v>
      </c>
      <c r="F18" s="127">
        <v>0</v>
      </c>
      <c r="G18" s="76">
        <v>0</v>
      </c>
      <c r="H18" s="76">
        <v>75000</v>
      </c>
      <c r="I18" s="76">
        <v>0</v>
      </c>
      <c r="J18" s="76">
        <v>0</v>
      </c>
      <c r="K18" s="126">
        <f>+H18</f>
        <v>75000</v>
      </c>
      <c r="L18" s="112">
        <f t="shared" si="2"/>
        <v>125000</v>
      </c>
      <c r="M18" s="57"/>
      <c r="N18" s="15"/>
    </row>
    <row r="19" spans="1:19" ht="27" customHeight="1">
      <c r="A19" s="142"/>
      <c r="B19" s="152"/>
      <c r="C19" s="93" t="s">
        <v>73</v>
      </c>
      <c r="D19" s="78" t="s">
        <v>74</v>
      </c>
      <c r="E19" s="108">
        <v>100000</v>
      </c>
      <c r="F19" s="127">
        <v>0</v>
      </c>
      <c r="G19" s="76">
        <v>257015</v>
      </c>
      <c r="H19" s="76">
        <v>0</v>
      </c>
      <c r="I19" s="76">
        <v>0</v>
      </c>
      <c r="J19" s="76">
        <v>0</v>
      </c>
      <c r="K19" s="126">
        <f>+G19</f>
        <v>257015</v>
      </c>
      <c r="L19" s="112">
        <f t="shared" si="2"/>
        <v>357015</v>
      </c>
      <c r="M19" s="7"/>
      <c r="N19" s="15"/>
    </row>
    <row r="20" spans="1:19" ht="26.25" customHeight="1">
      <c r="A20" s="142"/>
      <c r="B20" s="152"/>
      <c r="C20" s="93" t="s">
        <v>76</v>
      </c>
      <c r="D20" s="78" t="s">
        <v>75</v>
      </c>
      <c r="E20" s="108">
        <v>44500</v>
      </c>
      <c r="F20" s="127">
        <v>0</v>
      </c>
      <c r="G20" s="76">
        <v>0</v>
      </c>
      <c r="H20" s="76">
        <v>0</v>
      </c>
      <c r="I20" s="76">
        <v>55000</v>
      </c>
      <c r="J20" s="76">
        <v>0</v>
      </c>
      <c r="K20" s="126">
        <f>+I20</f>
        <v>55000</v>
      </c>
      <c r="L20" s="112">
        <f t="shared" si="2"/>
        <v>99500</v>
      </c>
      <c r="M20" s="7"/>
      <c r="N20" s="15"/>
    </row>
    <row r="21" spans="1:19" ht="33.75" customHeight="1">
      <c r="A21" s="143"/>
      <c r="B21" s="104"/>
      <c r="C21" s="88" t="s">
        <v>84</v>
      </c>
      <c r="D21" s="78" t="s">
        <v>83</v>
      </c>
      <c r="E21" s="108">
        <v>15540</v>
      </c>
      <c r="F21" s="76">
        <v>0</v>
      </c>
      <c r="G21" s="76">
        <v>0</v>
      </c>
      <c r="H21" s="76">
        <v>0</v>
      </c>
      <c r="I21" s="76">
        <v>0</v>
      </c>
      <c r="J21" s="76">
        <v>96820</v>
      </c>
      <c r="K21" s="126">
        <f>+J21</f>
        <v>96820</v>
      </c>
      <c r="L21" s="112">
        <f t="shared" si="2"/>
        <v>112360</v>
      </c>
      <c r="M21" s="7"/>
      <c r="N21" s="15"/>
    </row>
    <row r="22" spans="1:19" ht="36.75" customHeight="1">
      <c r="A22" s="53"/>
      <c r="B22" s="101" t="s">
        <v>61</v>
      </c>
      <c r="C22" s="88" t="s">
        <v>58</v>
      </c>
      <c r="D22" s="46" t="s">
        <v>59</v>
      </c>
      <c r="E22" s="108">
        <v>0</v>
      </c>
      <c r="F22" s="127">
        <v>20000</v>
      </c>
      <c r="G22" s="76">
        <v>0</v>
      </c>
      <c r="H22" s="76">
        <v>0</v>
      </c>
      <c r="I22" s="76">
        <v>0</v>
      </c>
      <c r="J22" s="76">
        <v>0</v>
      </c>
      <c r="K22" s="126">
        <v>20000</v>
      </c>
      <c r="L22" s="112">
        <f t="shared" si="2"/>
        <v>20000</v>
      </c>
      <c r="M22" s="7"/>
      <c r="N22" s="59"/>
    </row>
    <row r="23" spans="1:19" s="2" customFormat="1" ht="28.5" customHeight="1">
      <c r="A23" s="53"/>
      <c r="B23" s="47" t="s">
        <v>63</v>
      </c>
      <c r="C23" s="88" t="s">
        <v>62</v>
      </c>
      <c r="D23" s="46" t="s">
        <v>85</v>
      </c>
      <c r="E23" s="109">
        <v>24000</v>
      </c>
      <c r="F23" s="128">
        <v>45000</v>
      </c>
      <c r="G23" s="76">
        <v>0</v>
      </c>
      <c r="H23" s="76">
        <v>0</v>
      </c>
      <c r="I23" s="76">
        <v>0</v>
      </c>
      <c r="J23" s="76">
        <v>0</v>
      </c>
      <c r="K23" s="126">
        <f>+F23</f>
        <v>45000</v>
      </c>
      <c r="L23" s="112">
        <f t="shared" si="2"/>
        <v>69000</v>
      </c>
      <c r="M23" s="57"/>
      <c r="N23" s="54"/>
    </row>
    <row r="24" spans="1:19" ht="27" customHeight="1">
      <c r="A24" s="53"/>
      <c r="B24" s="48" t="s">
        <v>66</v>
      </c>
      <c r="C24" s="88" t="s">
        <v>64</v>
      </c>
      <c r="D24" s="46" t="s">
        <v>65</v>
      </c>
      <c r="E24" s="109">
        <v>65000</v>
      </c>
      <c r="F24" s="127">
        <v>85000</v>
      </c>
      <c r="G24" s="76">
        <v>0</v>
      </c>
      <c r="H24" s="76">
        <v>0</v>
      </c>
      <c r="I24" s="76">
        <v>0</v>
      </c>
      <c r="J24" s="76">
        <v>0</v>
      </c>
      <c r="K24" s="126">
        <f>+F24</f>
        <v>85000</v>
      </c>
      <c r="L24" s="112">
        <f t="shared" si="2"/>
        <v>150000</v>
      </c>
      <c r="M24" s="105"/>
      <c r="N24" s="54"/>
    </row>
    <row r="25" spans="1:19" ht="12.75" customHeight="1">
      <c r="A25" s="53"/>
      <c r="B25" s="49" t="s">
        <v>54</v>
      </c>
      <c r="C25" s="87" t="s">
        <v>47</v>
      </c>
      <c r="D25" s="80" t="s">
        <v>90</v>
      </c>
      <c r="E25" s="130">
        <f>E13*7%</f>
        <v>24167.500000000004</v>
      </c>
      <c r="F25" s="127">
        <f>K13*7%</f>
        <v>51110.990000000005</v>
      </c>
      <c r="G25" s="155"/>
      <c r="H25" s="156"/>
      <c r="I25" s="156"/>
      <c r="J25" s="156"/>
      <c r="K25" s="157"/>
      <c r="L25" s="105"/>
      <c r="M25" s="58"/>
      <c r="N25" s="54"/>
    </row>
    <row r="26" spans="1:19" ht="13.5" thickBot="1">
      <c r="A26" s="53"/>
      <c r="C26" s="132" t="s">
        <v>77</v>
      </c>
      <c r="D26" s="133" t="s">
        <v>91</v>
      </c>
      <c r="E26" s="129">
        <f>+E12</f>
        <v>369417.5</v>
      </c>
      <c r="F26" s="131">
        <f>+K12</f>
        <v>781267.99</v>
      </c>
      <c r="G26" s="158"/>
      <c r="H26" s="159"/>
      <c r="I26" s="159"/>
      <c r="J26" s="159"/>
      <c r="K26" s="160"/>
      <c r="L26" s="58"/>
      <c r="M26" s="116"/>
      <c r="N26" s="61"/>
      <c r="O26" s="61"/>
      <c r="Q26" s="64"/>
      <c r="S26" s="30"/>
    </row>
    <row r="27" spans="1:19" ht="13">
      <c r="A27" s="53"/>
      <c r="B27" s="2"/>
      <c r="C27" s="83" t="s">
        <v>78</v>
      </c>
      <c r="D27" s="82" t="s">
        <v>89</v>
      </c>
      <c r="E27" s="85">
        <f>E28-E26-F26</f>
        <v>4988351.51</v>
      </c>
      <c r="F27" s="117"/>
      <c r="G27" s="117"/>
      <c r="H27" s="117"/>
      <c r="I27" s="117"/>
      <c r="J27" s="117"/>
      <c r="K27" s="117"/>
      <c r="L27" s="105"/>
      <c r="M27" s="117"/>
      <c r="N27" s="118"/>
      <c r="O27" s="64"/>
      <c r="P27" s="61"/>
      <c r="Q27" s="64"/>
    </row>
    <row r="28" spans="1:19" ht="13">
      <c r="C28" s="52" t="s">
        <v>79</v>
      </c>
      <c r="D28" s="50" t="s">
        <v>31</v>
      </c>
      <c r="E28" s="86">
        <v>6139037</v>
      </c>
      <c r="F28" s="117"/>
      <c r="G28" s="117"/>
      <c r="H28" s="117"/>
      <c r="I28" s="117"/>
      <c r="J28" s="117"/>
      <c r="K28" s="117"/>
      <c r="L28" s="58"/>
      <c r="M28" s="117"/>
      <c r="N28" s="118"/>
      <c r="O28" s="61"/>
      <c r="P28" s="61"/>
      <c r="Q28" s="64"/>
      <c r="R28" s="39"/>
      <c r="S28" s="39"/>
    </row>
    <row r="29" spans="1:19" s="7" customFormat="1" ht="13">
      <c r="E29" s="67"/>
      <c r="F29" s="68"/>
      <c r="G29" s="64"/>
      <c r="H29" s="64"/>
      <c r="I29" s="64"/>
      <c r="J29" s="64"/>
      <c r="K29" s="64"/>
    </row>
    <row r="30" spans="1:19" s="2" customFormat="1" ht="13">
      <c r="B30" s="7"/>
      <c r="C30" s="40"/>
      <c r="D30" s="41"/>
      <c r="E30" s="69"/>
      <c r="F30" s="64"/>
      <c r="G30" s="64"/>
      <c r="H30" s="64"/>
      <c r="I30" s="64"/>
      <c r="J30" s="64"/>
      <c r="K30" s="64"/>
    </row>
    <row r="31" spans="1:19" s="2" customFormat="1" ht="13">
      <c r="B31" s="7"/>
      <c r="C31" s="40"/>
      <c r="D31" s="41"/>
      <c r="E31" s="69"/>
      <c r="F31" s="64"/>
      <c r="G31" s="64"/>
      <c r="H31" s="64"/>
      <c r="I31" s="64"/>
      <c r="J31" s="64"/>
      <c r="K31" s="64"/>
    </row>
    <row r="32" spans="1:19" ht="12.75" customHeight="1"/>
    <row r="34" spans="1:14" s="2" customFormat="1" ht="13"/>
    <row r="36" spans="1:14" ht="13">
      <c r="C36" s="10" t="s">
        <v>13</v>
      </c>
      <c r="D36" s="14"/>
      <c r="E36" s="66"/>
      <c r="F36" s="66"/>
      <c r="G36" s="66"/>
      <c r="H36" s="66"/>
      <c r="I36" s="66"/>
      <c r="J36" s="66"/>
      <c r="K36" s="66"/>
      <c r="L36" s="26"/>
    </row>
    <row r="37" spans="1:14" ht="13">
      <c r="D37" s="19" t="s">
        <v>4</v>
      </c>
      <c r="E37" s="90">
        <v>2023</v>
      </c>
      <c r="F37" s="90">
        <v>2024</v>
      </c>
      <c r="G37" s="90">
        <v>2025</v>
      </c>
      <c r="H37" s="90">
        <v>2026</v>
      </c>
      <c r="I37" s="90">
        <v>2027</v>
      </c>
      <c r="J37" s="90">
        <v>2028</v>
      </c>
      <c r="K37" s="90">
        <v>2029</v>
      </c>
      <c r="L37" s="98" t="s">
        <v>5</v>
      </c>
    </row>
    <row r="38" spans="1:14" ht="13">
      <c r="A38" s="2"/>
      <c r="C38" s="27"/>
      <c r="D38" s="20" t="s">
        <v>6</v>
      </c>
      <c r="E38" s="70" t="s">
        <v>9</v>
      </c>
      <c r="F38" s="70" t="s">
        <v>9</v>
      </c>
      <c r="G38" s="70" t="s">
        <v>9</v>
      </c>
      <c r="H38" s="71" t="s">
        <v>9</v>
      </c>
      <c r="I38" s="71" t="s">
        <v>9</v>
      </c>
      <c r="J38" s="71" t="s">
        <v>9</v>
      </c>
      <c r="K38" s="95" t="s">
        <v>9</v>
      </c>
      <c r="L38" s="99"/>
    </row>
    <row r="39" spans="1:14" ht="14" customHeight="1">
      <c r="B39" s="14"/>
      <c r="C39" s="21">
        <v>1</v>
      </c>
      <c r="D39" s="11" t="s">
        <v>33</v>
      </c>
      <c r="E39" s="65">
        <f>E40+E43</f>
        <v>369417.5</v>
      </c>
      <c r="F39" s="65">
        <f t="shared" ref="F39:L39" si="4">F40+F43</f>
        <v>781267.99</v>
      </c>
      <c r="G39" s="65">
        <f t="shared" si="4"/>
        <v>962552.91</v>
      </c>
      <c r="H39" s="65">
        <f t="shared" si="4"/>
        <v>1055773.8999999999</v>
      </c>
      <c r="I39" s="65">
        <f t="shared" si="4"/>
        <v>1094285.58</v>
      </c>
      <c r="J39" s="65">
        <f t="shared" si="4"/>
        <v>1025305.27</v>
      </c>
      <c r="K39" s="72">
        <f t="shared" si="4"/>
        <v>850433.85</v>
      </c>
      <c r="L39" s="65">
        <f t="shared" si="4"/>
        <v>6139037</v>
      </c>
    </row>
    <row r="40" spans="1:14" ht="13">
      <c r="B40" s="14"/>
      <c r="C40" s="21">
        <v>2</v>
      </c>
      <c r="D40" s="22" t="s">
        <v>34</v>
      </c>
      <c r="E40" s="65">
        <v>369417.5</v>
      </c>
      <c r="F40" s="72">
        <v>781267.99</v>
      </c>
      <c r="G40" s="65">
        <v>962552.91</v>
      </c>
      <c r="H40" s="65">
        <v>1055773.8999999999</v>
      </c>
      <c r="I40" s="65">
        <v>1094285.58</v>
      </c>
      <c r="J40" s="65">
        <v>1025305.27</v>
      </c>
      <c r="K40" s="72">
        <v>850433.85</v>
      </c>
      <c r="L40" s="100">
        <f>SUM(E40:K40)</f>
        <v>6139037</v>
      </c>
    </row>
    <row r="41" spans="1:14">
      <c r="C41" s="4" t="s">
        <v>2</v>
      </c>
      <c r="D41" s="8" t="s">
        <v>35</v>
      </c>
      <c r="E41" s="73">
        <f>E40*70%</f>
        <v>258592.24999999997</v>
      </c>
      <c r="F41" s="73">
        <f t="shared" ref="F41:L41" si="5">F40*70%</f>
        <v>546887.59299999999</v>
      </c>
      <c r="G41" s="73">
        <f t="shared" si="5"/>
        <v>673787.03700000001</v>
      </c>
      <c r="H41" s="73">
        <f t="shared" si="5"/>
        <v>739041.72999999986</v>
      </c>
      <c r="I41" s="73">
        <f t="shared" si="5"/>
        <v>765999.90599999996</v>
      </c>
      <c r="J41" s="73">
        <f t="shared" si="5"/>
        <v>717713.68900000001</v>
      </c>
      <c r="K41" s="96">
        <f t="shared" si="5"/>
        <v>595303.69499999995</v>
      </c>
      <c r="L41" s="73">
        <f t="shared" si="5"/>
        <v>4297325.8999999994</v>
      </c>
    </row>
    <row r="42" spans="1:14" s="34" customFormat="1">
      <c r="A42" s="1"/>
      <c r="B42" s="7"/>
      <c r="C42" s="4" t="s">
        <v>3</v>
      </c>
      <c r="D42" s="5" t="s">
        <v>36</v>
      </c>
      <c r="E42" s="73">
        <f>E40*30%</f>
        <v>110825.25</v>
      </c>
      <c r="F42" s="73">
        <f t="shared" ref="F42:L42" si="6">F40*30%</f>
        <v>234380.397</v>
      </c>
      <c r="G42" s="73">
        <f t="shared" si="6"/>
        <v>288765.87300000002</v>
      </c>
      <c r="H42" s="73">
        <f t="shared" si="6"/>
        <v>316732.17</v>
      </c>
      <c r="I42" s="73">
        <f t="shared" si="6"/>
        <v>328285.674</v>
      </c>
      <c r="J42" s="73">
        <f t="shared" si="6"/>
        <v>307591.58100000001</v>
      </c>
      <c r="K42" s="96">
        <f t="shared" si="6"/>
        <v>255130.15499999997</v>
      </c>
      <c r="L42" s="73">
        <f t="shared" si="6"/>
        <v>1841711.0999999999</v>
      </c>
    </row>
    <row r="43" spans="1:14" ht="15" customHeight="1">
      <c r="B43" s="14"/>
      <c r="C43" s="23">
        <v>3</v>
      </c>
      <c r="D43" s="24" t="s">
        <v>37</v>
      </c>
      <c r="E43" s="65">
        <f>E44+E45</f>
        <v>0</v>
      </c>
      <c r="F43" s="65">
        <f t="shared" ref="F43:K43" si="7">F44+F45</f>
        <v>0</v>
      </c>
      <c r="G43" s="65">
        <f t="shared" si="7"/>
        <v>0</v>
      </c>
      <c r="H43" s="65">
        <f t="shared" si="7"/>
        <v>0</v>
      </c>
      <c r="I43" s="65">
        <f t="shared" si="7"/>
        <v>0</v>
      </c>
      <c r="J43" s="65">
        <f t="shared" si="7"/>
        <v>0</v>
      </c>
      <c r="K43" s="72">
        <f t="shared" si="7"/>
        <v>0</v>
      </c>
      <c r="L43" s="65">
        <f t="shared" ref="L43" si="8">L44+L45</f>
        <v>0</v>
      </c>
    </row>
    <row r="44" spans="1:14" ht="15" customHeight="1">
      <c r="C44" s="6" t="s">
        <v>7</v>
      </c>
      <c r="D44" s="5" t="s">
        <v>32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97">
        <v>0</v>
      </c>
      <c r="L44" s="63">
        <v>0</v>
      </c>
    </row>
    <row r="45" spans="1:14">
      <c r="C45" s="6" t="s">
        <v>8</v>
      </c>
      <c r="D45" s="5" t="s">
        <v>38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97">
        <v>0</v>
      </c>
      <c r="L45" s="63">
        <v>0</v>
      </c>
    </row>
    <row r="46" spans="1:14">
      <c r="A46" s="34"/>
      <c r="E46" s="66"/>
      <c r="F46" s="64"/>
      <c r="G46" s="64"/>
      <c r="H46" s="64"/>
      <c r="I46" s="64"/>
      <c r="J46" s="64"/>
      <c r="K46" s="64"/>
      <c r="N46" s="99"/>
    </row>
    <row r="47" spans="1:14" ht="13">
      <c r="C47" s="42" t="s">
        <v>40</v>
      </c>
      <c r="D47" s="42"/>
      <c r="E47" s="66"/>
      <c r="F47" s="64"/>
      <c r="G47" s="64"/>
      <c r="H47" s="64"/>
      <c r="I47" s="64"/>
      <c r="J47" s="64"/>
      <c r="K47" s="64"/>
    </row>
    <row r="48" spans="1:14" ht="13">
      <c r="B48" s="32"/>
      <c r="C48" s="33"/>
      <c r="D48" s="33"/>
      <c r="E48" s="64"/>
      <c r="F48" s="64"/>
      <c r="G48" s="64"/>
      <c r="H48" s="64"/>
      <c r="I48" s="64"/>
      <c r="J48" s="64"/>
      <c r="K48" s="64"/>
    </row>
    <row r="49" spans="1:11" ht="13">
      <c r="B49" s="14"/>
      <c r="C49" s="29" t="s">
        <v>15</v>
      </c>
      <c r="D49" s="29" t="s">
        <v>16</v>
      </c>
      <c r="E49" s="91">
        <v>2023</v>
      </c>
      <c r="F49" s="91">
        <v>2024</v>
      </c>
      <c r="G49" s="91">
        <v>2025</v>
      </c>
      <c r="H49" s="61"/>
      <c r="I49" s="61"/>
      <c r="J49" s="61"/>
      <c r="K49" s="61"/>
    </row>
    <row r="50" spans="1:11">
      <c r="C50" s="3" t="s">
        <v>17</v>
      </c>
      <c r="D50" s="31" t="s">
        <v>43</v>
      </c>
      <c r="E50" s="94">
        <v>100000</v>
      </c>
      <c r="F50" s="74">
        <v>257015</v>
      </c>
      <c r="G50" s="62">
        <v>200000</v>
      </c>
      <c r="H50" s="64"/>
      <c r="I50" s="64"/>
      <c r="J50" s="64"/>
      <c r="K50" s="64"/>
    </row>
    <row r="51" spans="1:11" ht="13">
      <c r="C51" s="43" t="s">
        <v>44</v>
      </c>
      <c r="D51" s="44" t="s">
        <v>45</v>
      </c>
      <c r="E51" s="94">
        <v>50000</v>
      </c>
      <c r="F51" s="62">
        <v>75000</v>
      </c>
      <c r="G51" s="62">
        <v>75000</v>
      </c>
      <c r="H51" s="64"/>
      <c r="I51" s="64"/>
      <c r="J51" s="64"/>
      <c r="K51" s="64"/>
    </row>
    <row r="52" spans="1:11" ht="13">
      <c r="C52" s="9" t="s">
        <v>30</v>
      </c>
      <c r="D52" s="31" t="s">
        <v>46</v>
      </c>
      <c r="E52" s="94">
        <v>44500</v>
      </c>
      <c r="F52" s="62">
        <v>55000</v>
      </c>
      <c r="G52" s="62">
        <v>57750</v>
      </c>
      <c r="H52" s="64"/>
      <c r="I52" s="64"/>
      <c r="J52" s="64"/>
      <c r="K52" s="64"/>
    </row>
    <row r="53" spans="1:11" ht="13">
      <c r="C53" s="21">
        <v>4</v>
      </c>
      <c r="D53" s="103" t="s">
        <v>82</v>
      </c>
      <c r="E53" s="94">
        <v>15540</v>
      </c>
      <c r="F53" s="62">
        <v>96820</v>
      </c>
      <c r="G53" s="62">
        <v>100600</v>
      </c>
      <c r="H53" s="64"/>
      <c r="I53" s="64"/>
      <c r="J53" s="64"/>
      <c r="K53" s="64"/>
    </row>
    <row r="54" spans="1:11">
      <c r="E54" s="66"/>
      <c r="F54" s="64"/>
      <c r="G54" s="64"/>
      <c r="H54" s="64"/>
      <c r="I54" s="64"/>
      <c r="J54" s="64"/>
      <c r="K54" s="64"/>
    </row>
    <row r="56" spans="1:11">
      <c r="A56" s="1" t="s">
        <v>14</v>
      </c>
      <c r="B56" s="1"/>
      <c r="D56" s="1"/>
      <c r="E56" s="1"/>
    </row>
    <row r="57" spans="1:11">
      <c r="A57" s="1" t="s">
        <v>19</v>
      </c>
    </row>
    <row r="58" spans="1:11">
      <c r="A58" s="1" t="s">
        <v>20</v>
      </c>
    </row>
    <row r="59" spans="1:11">
      <c r="A59" s="1" t="s">
        <v>39</v>
      </c>
    </row>
    <row r="60" spans="1:11" ht="14.5">
      <c r="A60" s="1" t="s">
        <v>29</v>
      </c>
    </row>
  </sheetData>
  <mergeCells count="12">
    <mergeCell ref="G25:K26"/>
    <mergeCell ref="K10:K11"/>
    <mergeCell ref="G8:J8"/>
    <mergeCell ref="L10:L11"/>
    <mergeCell ref="A10:A21"/>
    <mergeCell ref="B10:B11"/>
    <mergeCell ref="C10:C11"/>
    <mergeCell ref="D10:D11"/>
    <mergeCell ref="F10:F11"/>
    <mergeCell ref="B13:B16"/>
    <mergeCell ref="B17:B20"/>
    <mergeCell ref="E10:E1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fitToHeight="3" orientation="landscape" r:id="rId1"/>
  <headerFooter alignWithMargins="0"/>
  <ignoredErrors>
    <ignoredError sqref="C14 C16" twoDigitTextYear="1"/>
    <ignoredError sqref="C50:C52" numberStoredAsText="1"/>
    <ignoredError sqref="K1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2</vt:lpstr>
      <vt:lpstr>Sheet1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Einike Uri</cp:lastModifiedBy>
  <cp:lastPrinted>2016-07-21T07:46:53Z</cp:lastPrinted>
  <dcterms:created xsi:type="dcterms:W3CDTF">2008-10-09T12:25:50Z</dcterms:created>
  <dcterms:modified xsi:type="dcterms:W3CDTF">2023-11-01T02:18:34Z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